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CĐ quý III" sheetId="1" r:id="rId1"/>
    <sheet name="Thu quý III" sheetId="2" r:id="rId2"/>
    <sheet name="Chi Quý III" sheetId="3" r:id="rId3"/>
  </sheets>
  <definedNames>
    <definedName name="_xlnm.Print_Area" localSheetId="0">'CĐ quý III'!$A$1:$F$19</definedName>
    <definedName name="_xlnm.Print_Area" localSheetId="2">'Chi Quý III'!$A$1:$F$27</definedName>
    <definedName name="_xlnm.Print_Area" localSheetId="1">'Thu quý III'!$A$1:$F$26</definedName>
  </definedNames>
  <calcPr calcId="144525"/>
</workbook>
</file>

<file path=xl/calcChain.xml><?xml version="1.0" encoding="utf-8"?>
<calcChain xmlns="http://schemas.openxmlformats.org/spreadsheetml/2006/main">
  <c r="D13" i="1" l="1"/>
  <c r="D18" i="1"/>
  <c r="D9" i="2"/>
  <c r="D24" i="3" l="1"/>
  <c r="D19" i="3"/>
  <c r="D18" i="3"/>
  <c r="D15" i="3"/>
  <c r="D12" i="3"/>
  <c r="D24" i="2"/>
  <c r="E11" i="2" l="1"/>
  <c r="E12" i="2"/>
  <c r="E13" i="2"/>
  <c r="E14" i="2"/>
  <c r="E15" i="2"/>
  <c r="E16" i="2"/>
  <c r="E17" i="2"/>
  <c r="E18" i="2"/>
  <c r="E19" i="2"/>
  <c r="E20" i="2"/>
  <c r="E21" i="2"/>
  <c r="E24" i="2"/>
  <c r="E25" i="2"/>
  <c r="E12" i="3"/>
  <c r="E16" i="3"/>
  <c r="E17" i="3"/>
  <c r="E18" i="3"/>
  <c r="E19" i="3"/>
  <c r="E20" i="3"/>
  <c r="E21" i="3"/>
  <c r="E22" i="3"/>
  <c r="E24" i="3"/>
  <c r="D11" i="3" l="1"/>
  <c r="C23" i="3"/>
  <c r="E23" i="3" s="1"/>
  <c r="C15" i="3"/>
  <c r="E15" i="3" s="1"/>
  <c r="C11" i="3"/>
  <c r="C14" i="3" l="1"/>
  <c r="C16" i="1" s="1"/>
  <c r="E11" i="3"/>
  <c r="D15" i="1"/>
  <c r="C17" i="1"/>
  <c r="C15" i="1"/>
  <c r="C10" i="3" l="1"/>
  <c r="C9" i="3" s="1"/>
  <c r="D14" i="3"/>
  <c r="D23" i="2"/>
  <c r="C23" i="2"/>
  <c r="C10" i="1" s="1"/>
  <c r="C9" i="1" s="1"/>
  <c r="C10" i="2"/>
  <c r="C9" i="2" s="1"/>
  <c r="E15" i="1"/>
  <c r="C14" i="1"/>
  <c r="C13" i="1" s="1"/>
  <c r="E11" i="1"/>
  <c r="D16" i="1" l="1"/>
  <c r="D14" i="1" s="1"/>
  <c r="E14" i="3"/>
  <c r="D10" i="1"/>
  <c r="E10" i="1" s="1"/>
  <c r="E23" i="2"/>
  <c r="D10" i="2"/>
  <c r="E17" i="1"/>
  <c r="E16" i="1" l="1"/>
  <c r="D9" i="1"/>
  <c r="E9" i="1" s="1"/>
  <c r="E9" i="2"/>
  <c r="E10" i="2"/>
  <c r="D10" i="3"/>
  <c r="E14" i="1"/>
  <c r="E10" i="3" l="1"/>
  <c r="D9" i="3"/>
  <c r="E13" i="1"/>
  <c r="E9" i="3" l="1"/>
</calcChain>
</file>

<file path=xl/sharedStrings.xml><?xml version="1.0" encoding="utf-8"?>
<sst xmlns="http://schemas.openxmlformats.org/spreadsheetml/2006/main" count="99" uniqueCount="68">
  <si>
    <t xml:space="preserve">               ỦY BAN NHÂN DÂN</t>
  </si>
  <si>
    <t>Biểu số 01</t>
  </si>
  <si>
    <t xml:space="preserve">               HUYỆN THẠCH HÀ</t>
  </si>
  <si>
    <t>ĐVT: Triệu đồng.</t>
  </si>
  <si>
    <t>TT</t>
  </si>
  <si>
    <t>Nội dung</t>
  </si>
  <si>
    <t>So sánh ước thực hiện với (%)</t>
  </si>
  <si>
    <t>Cùng kỳ năm trước</t>
  </si>
  <si>
    <t>A</t>
  </si>
  <si>
    <t>TỔNG NGUỒN THU NGÂN SÁCH HUYỆN</t>
  </si>
  <si>
    <t>I</t>
  </si>
  <si>
    <t>Thu ngân sách huyện được hưởng theo phân cấp</t>
  </si>
  <si>
    <t>II</t>
  </si>
  <si>
    <t>Thu bổ sung ngân sách cấp trên</t>
  </si>
  <si>
    <t>III</t>
  </si>
  <si>
    <t>Thu chuyển nguồn từ năm trước chuyển sang</t>
  </si>
  <si>
    <t>B</t>
  </si>
  <si>
    <t>TỔNG CHI NGÂN SÁCH HUYỆN</t>
  </si>
  <si>
    <t>Tổng chi cân đối ngân sách huyện</t>
  </si>
  <si>
    <t>Chi đầu tư phát triển</t>
  </si>
  <si>
    <t>Chi thường xuyên</t>
  </si>
  <si>
    <t>Dự phòng ngân sách</t>
  </si>
  <si>
    <t>Chi từ nguồn bổ sung có mục tiêu từ ngân sách cấp tỉnh</t>
  </si>
  <si>
    <t>ỦY  BAN NHÂN DÂN HUYỆN</t>
  </si>
  <si>
    <t>ỦY BAN NHÂN DÂN</t>
  </si>
  <si>
    <t>Biểu 02</t>
  </si>
  <si>
    <t>HUYỆN THẠCH HÀ</t>
  </si>
  <si>
    <t>Đơn vị tính: Triệu đồng</t>
  </si>
  <si>
    <t>So sánh ước
 thực hiện với (%)</t>
  </si>
  <si>
    <t>TỔNG THU NSNN TRÊN ĐỊA BÀN</t>
  </si>
  <si>
    <t>Thu nội địa</t>
  </si>
  <si>
    <t>Thu Quốc doanh</t>
  </si>
  <si>
    <t>Thu Ngoài quốc doanh</t>
  </si>
  <si>
    <t>Thuế thu nhập cá nhân</t>
  </si>
  <si>
    <t>Lệ phí trước bạ</t>
  </si>
  <si>
    <t>Thu phí, lệ phí</t>
  </si>
  <si>
    <t>Thuế phi nông nghiệp</t>
  </si>
  <si>
    <t xml:space="preserve">Cấp quyền khai thác khoáng sản </t>
  </si>
  <si>
    <t>Tiền thuê mặt đất, mặt nước</t>
  </si>
  <si>
    <t>Tiền sử dụng đất</t>
  </si>
  <si>
    <t>Thu tại xã</t>
  </si>
  <si>
    <t>Thu khác ngân sách</t>
  </si>
  <si>
    <t>Thu viện trợ</t>
  </si>
  <si>
    <t>THU NS HUYỆN ĐƯỢC HƯỞNG THEO PHÂN CẤP</t>
  </si>
  <si>
    <t>Từ các khoản thu phân chia</t>
  </si>
  <si>
    <t>Các khoản thu ngân sách huyện hưởng 100%</t>
  </si>
  <si>
    <t>ỦY BAN NHÂN DÂN HUYỆN</t>
  </si>
  <si>
    <t>Biểu 03</t>
  </si>
  <si>
    <t>CHI CÂN ĐỐI NGÂN SÁCH HUYỆN</t>
  </si>
  <si>
    <t>Chi đầu tư cho các dự án</t>
  </si>
  <si>
    <t>Chi đầu tư phát triển khác</t>
  </si>
  <si>
    <t>Chi An ninh - Quốc phòng</t>
  </si>
  <si>
    <t>Sự nghiệp GD-ĐT và dạy nghề</t>
  </si>
  <si>
    <t>Sự nghiệp y tế</t>
  </si>
  <si>
    <t>Sự nghiệp VHTT, TTTH</t>
  </si>
  <si>
    <t>Sự nghiệp thể dục thể thao</t>
  </si>
  <si>
    <t>Chi đảm bảo xã hội</t>
  </si>
  <si>
    <t>Sự nghiệp kinh tế</t>
  </si>
  <si>
    <t>Chi sự nghiệp môi trường (bao gồm xử lý rác)</t>
  </si>
  <si>
    <t>Chi quản lý hành chính Nhà nước, Đảng, Đoàn thể</t>
  </si>
  <si>
    <t>Chi khác ngân sách</t>
  </si>
  <si>
    <t>Dự phòng</t>
  </si>
  <si>
    <t>CHI TỪ NGUỒN BỔ SUNG TỪ NS CẤP TRÊN</t>
  </si>
  <si>
    <t>Dự toán năm 2021</t>
  </si>
  <si>
    <t>ƯỚC THỰC HIỆN THU NGÂN SÁCH NHÀ NƯỚC QUÝ III NĂM 2021</t>
  </si>
  <si>
    <t>Ước thực hiện quý III năm 2021</t>
  </si>
  <si>
    <t>CÂN ĐỐI NGÂN SÁCH HUYỆN QUÝ III NĂM 2021</t>
  </si>
  <si>
    <t>ƯỚC THỰC HIỆN CHI NGÂN SÁCH NHÀ NƯỚC QUÝ III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</si>
</sst>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i/>
      <sz val="13"/>
      <name val="Times New Roman"/>
      <family val="1"/>
    </font>
    <font>
      <sz val="12"/>
      <name val="Times New Roman"/>
      <family val="1"/>
    </font>
    <font>
      <i/>
      <sz val="14"/>
      <name val="Times New Roman"/>
      <family val="1"/>
    </font>
    <font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7" fillId="0" borderId="0">
      <alignment vertical="center" wrapText="1"/>
    </xf>
    <xf numFmtId="3" fontId="7" fillId="0" borderId="0">
      <alignment vertical="center" wrapText="1"/>
    </xf>
  </cellStyleXfs>
  <cellXfs count="77">
    <xf numFmtId="0" fontId="0" fillId="0" borderId="0" xfId="0"/>
    <xf numFmtId="3" fontId="2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3" fontId="4" fillId="0" borderId="0" xfId="0" applyNumberFormat="1" applyFont="1" applyAlignment="1">
      <alignment horizontal="left" vertical="center" wrapText="1"/>
    </xf>
    <xf numFmtId="3" fontId="4" fillId="0" borderId="0" xfId="0" applyNumberFormat="1" applyFont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9" fontId="2" fillId="0" borderId="5" xfId="2" applyFont="1" applyBorder="1" applyAlignment="1">
      <alignment horizontal="right" vertical="center" wrapText="1"/>
    </xf>
    <xf numFmtId="9" fontId="2" fillId="0" borderId="5" xfId="2" applyFont="1" applyBorder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3" fontId="2" fillId="0" borderId="5" xfId="0" applyNumberFormat="1" applyFont="1" applyBorder="1" applyAlignment="1">
      <alignment horizontal="right" vertical="center" wrapText="1"/>
    </xf>
    <xf numFmtId="164" fontId="2" fillId="2" borderId="5" xfId="1" applyNumberFormat="1" applyFont="1" applyFill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vertical="center" wrapText="1"/>
    </xf>
    <xf numFmtId="164" fontId="4" fillId="0" borderId="5" xfId="1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9" fontId="4" fillId="0" borderId="5" xfId="2" applyFont="1" applyBorder="1" applyAlignment="1">
      <alignment horizontal="right" vertical="center" wrapText="1"/>
    </xf>
    <xf numFmtId="3" fontId="0" fillId="0" borderId="0" xfId="0" applyNumberFormat="1" applyFont="1" applyAlignment="1">
      <alignment vertical="center" wrapText="1"/>
    </xf>
    <xf numFmtId="164" fontId="7" fillId="3" borderId="0" xfId="1" applyNumberFormat="1" applyFont="1" applyFill="1" applyAlignment="1">
      <alignment vertical="center"/>
    </xf>
    <xf numFmtId="0" fontId="7" fillId="3" borderId="0" xfId="0" applyFont="1" applyFill="1" applyAlignment="1">
      <alignment vertical="center"/>
    </xf>
    <xf numFmtId="3" fontId="7" fillId="3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3" fontId="3" fillId="3" borderId="5" xfId="3" applyFont="1" applyFill="1" applyBorder="1" applyAlignment="1">
      <alignment horizontal="center" vertical="center" wrapText="1"/>
    </xf>
    <xf numFmtId="3" fontId="3" fillId="3" borderId="5" xfId="3" applyFont="1" applyFill="1" applyBorder="1" applyAlignment="1">
      <alignment horizontal="left" vertical="center" wrapText="1"/>
    </xf>
    <xf numFmtId="3" fontId="3" fillId="0" borderId="5" xfId="0" applyNumberFormat="1" applyFont="1" applyFill="1" applyBorder="1" applyAlignment="1">
      <alignment vertical="center"/>
    </xf>
    <xf numFmtId="9" fontId="7" fillId="3" borderId="5" xfId="2" applyFont="1" applyFill="1" applyBorder="1" applyAlignment="1">
      <alignment vertical="center"/>
    </xf>
    <xf numFmtId="3" fontId="7" fillId="3" borderId="5" xfId="3" applyFont="1" applyFill="1" applyBorder="1" applyAlignment="1">
      <alignment horizontal="center" vertical="center" wrapText="1"/>
    </xf>
    <xf numFmtId="3" fontId="7" fillId="3" borderId="5" xfId="3" applyFont="1" applyFill="1" applyBorder="1">
      <alignment vertical="center" wrapText="1"/>
    </xf>
    <xf numFmtId="3" fontId="7" fillId="0" borderId="5" xfId="0" applyNumberFormat="1" applyFont="1" applyFill="1" applyBorder="1" applyAlignment="1">
      <alignment vertical="center"/>
    </xf>
    <xf numFmtId="3" fontId="3" fillId="3" borderId="5" xfId="3" applyFont="1" applyFill="1" applyBorder="1">
      <alignment vertical="center" wrapText="1"/>
    </xf>
    <xf numFmtId="3" fontId="3" fillId="0" borderId="5" xfId="0" applyNumberFormat="1" applyFont="1" applyFill="1" applyBorder="1" applyAlignment="1">
      <alignment vertical="center" wrapText="1"/>
    </xf>
    <xf numFmtId="9" fontId="3" fillId="3" borderId="5" xfId="2" applyFont="1" applyFill="1" applyBorder="1" applyAlignment="1">
      <alignment vertical="center"/>
    </xf>
    <xf numFmtId="3" fontId="7" fillId="0" borderId="5" xfId="0" applyNumberFormat="1" applyFont="1" applyFill="1" applyBorder="1" applyAlignment="1">
      <alignment vertical="center" wrapText="1"/>
    </xf>
    <xf numFmtId="0" fontId="3" fillId="3" borderId="0" xfId="0" applyFont="1" applyFill="1" applyAlignment="1">
      <alignment horizontal="center" vertical="center"/>
    </xf>
    <xf numFmtId="3" fontId="3" fillId="3" borderId="0" xfId="0" applyNumberFormat="1" applyFont="1" applyFill="1" applyAlignment="1">
      <alignment vertical="center"/>
    </xf>
    <xf numFmtId="164" fontId="3" fillId="0" borderId="5" xfId="1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 wrapText="1"/>
    </xf>
    <xf numFmtId="164" fontId="7" fillId="0" borderId="5" xfId="1" applyNumberFormat="1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vertical="center" wrapText="1"/>
    </xf>
    <xf numFmtId="164" fontId="3" fillId="0" borderId="5" xfId="1" applyNumberFormat="1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vertical="center" wrapText="1"/>
    </xf>
    <xf numFmtId="164" fontId="7" fillId="0" borderId="5" xfId="1" applyNumberFormat="1" applyFont="1" applyFill="1" applyBorder="1" applyAlignment="1">
      <alignment vertical="center" wrapText="1"/>
    </xf>
    <xf numFmtId="164" fontId="7" fillId="3" borderId="5" xfId="1" applyNumberFormat="1" applyFont="1" applyFill="1" applyBorder="1" applyAlignment="1">
      <alignment vertical="center"/>
    </xf>
    <xf numFmtId="164" fontId="4" fillId="3" borderId="5" xfId="1" applyNumberFormat="1" applyFont="1" applyFill="1" applyBorder="1" applyAlignment="1">
      <alignment vertical="center"/>
    </xf>
    <xf numFmtId="0" fontId="7" fillId="2" borderId="5" xfId="0" quotePrefix="1" applyFont="1" applyFill="1" applyBorder="1" applyAlignment="1">
      <alignment horizontal="center" vertical="center"/>
    </xf>
    <xf numFmtId="164" fontId="3" fillId="3" borderId="5" xfId="1" applyNumberFormat="1" applyFont="1" applyFill="1" applyBorder="1" applyAlignment="1">
      <alignment vertical="center"/>
    </xf>
    <xf numFmtId="164" fontId="3" fillId="3" borderId="0" xfId="1" applyNumberFormat="1" applyFont="1" applyFill="1" applyAlignment="1">
      <alignment vertical="center"/>
    </xf>
    <xf numFmtId="0" fontId="7" fillId="2" borderId="5" xfId="0" applyFont="1" applyFill="1" applyBorder="1" applyAlignment="1">
      <alignment vertical="center" wrapText="1"/>
    </xf>
    <xf numFmtId="3" fontId="2" fillId="0" borderId="0" xfId="0" applyNumberFormat="1" applyFont="1" applyAlignment="1">
      <alignment horizontal="right" vertical="center" wrapText="1"/>
    </xf>
    <xf numFmtId="3" fontId="3" fillId="0" borderId="0" xfId="0" applyNumberFormat="1" applyFont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left" vertical="center"/>
    </xf>
    <xf numFmtId="3" fontId="5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164" fontId="2" fillId="3" borderId="6" xfId="1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3" fontId="3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64" fontId="9" fillId="3" borderId="0" xfId="1" applyNumberFormat="1" applyFont="1" applyFill="1" applyBorder="1" applyAlignment="1">
      <alignment horizontal="right" vertical="center"/>
    </xf>
    <xf numFmtId="164" fontId="3" fillId="3" borderId="5" xfId="1" applyNumberFormat="1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164" fontId="3" fillId="3" borderId="6" xfId="1" applyNumberFormat="1" applyFont="1" applyFill="1" applyBorder="1" applyAlignment="1">
      <alignment horizontal="right" vertical="center"/>
    </xf>
    <xf numFmtId="164" fontId="3" fillId="2" borderId="5" xfId="1" applyNumberFormat="1" applyFont="1" applyFill="1" applyBorder="1" applyAlignment="1">
      <alignment horizontal="center" vertical="center" wrapText="1"/>
    </xf>
    <xf numFmtId="9" fontId="2" fillId="0" borderId="0" xfId="2" applyFont="1" applyAlignment="1">
      <alignment vertical="center" wrapText="1"/>
    </xf>
    <xf numFmtId="9" fontId="4" fillId="0" borderId="5" xfId="2" applyFont="1" applyBorder="1" applyAlignment="1">
      <alignment vertical="center" wrapText="1"/>
    </xf>
  </cellXfs>
  <cellStyles count="5">
    <cellStyle name="Comma" xfId="1" builtinId="3"/>
    <cellStyle name="Normal" xfId="0" builtinId="0"/>
    <cellStyle name="Normal 10" xfId="4"/>
    <cellStyle name="Normal 14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2</xdr:row>
      <xdr:rowOff>9525</xdr:rowOff>
    </xdr:from>
    <xdr:to>
      <xdr:col>1</xdr:col>
      <xdr:colOff>1219200</xdr:colOff>
      <xdr:row>2</xdr:row>
      <xdr:rowOff>9525</xdr:rowOff>
    </xdr:to>
    <xdr:cxnSp macro="">
      <xdr:nvCxnSpPr>
        <xdr:cNvPr id="2" name="Straight Connector 1"/>
        <xdr:cNvCxnSpPr/>
      </xdr:nvCxnSpPr>
      <xdr:spPr>
        <a:xfrm>
          <a:off x="981075" y="428625"/>
          <a:ext cx="6096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628650</xdr:colOff>
      <xdr:row>2</xdr:row>
      <xdr:rowOff>38100</xdr:rowOff>
    </xdr:from>
    <xdr:to>
      <xdr:col>1</xdr:col>
      <xdr:colOff>1323975</xdr:colOff>
      <xdr:row>2</xdr:row>
      <xdr:rowOff>38100</xdr:rowOff>
    </xdr:to>
    <xdr:cxnSp macro="">
      <xdr:nvCxnSpPr>
        <xdr:cNvPr id="2" name="Straight Connector 1"/>
        <xdr:cNvCxnSpPr/>
      </xdr:nvCxnSpPr>
      <xdr:spPr>
        <a:xfrm>
          <a:off x="1009650" y="457200"/>
          <a:ext cx="6953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695325</xdr:colOff>
      <xdr:row>2</xdr:row>
      <xdr:rowOff>38100</xdr:rowOff>
    </xdr:from>
    <xdr:to>
      <xdr:col>1</xdr:col>
      <xdr:colOff>1390650</xdr:colOff>
      <xdr:row>2</xdr:row>
      <xdr:rowOff>38100</xdr:rowOff>
    </xdr:to>
    <xdr:cxnSp macro="">
      <xdr:nvCxnSpPr>
        <xdr:cNvPr id="2" name="Straight Connector 1"/>
        <xdr:cNvCxnSpPr/>
      </xdr:nvCxnSpPr>
      <xdr:spPr>
        <a:xfrm>
          <a:off x="1076325" y="457200"/>
          <a:ext cx="6953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workbookViewId="0">
      <selection activeCell="F12" sqref="F12"/>
    </sheetView>
  </sheetViews>
  <sheetFormatPr defaultColWidth="10.28515625" defaultRowHeight="16.5" x14ac:dyDescent="0.25"/>
  <cols>
    <col min="1" max="1" width="5.5703125" style="5" customWidth="1"/>
    <col min="2" max="2" width="59.7109375" style="3" customWidth="1"/>
    <col min="3" max="3" width="15.7109375" style="3" customWidth="1"/>
    <col min="4" max="4" width="17.28515625" style="3" customWidth="1"/>
    <col min="5" max="5" width="16.28515625" style="3" customWidth="1"/>
    <col min="6" max="6" width="17.42578125" style="3" customWidth="1"/>
    <col min="7" max="16384" width="10.28515625" style="3"/>
  </cols>
  <sheetData>
    <row r="1" spans="1:8" x14ac:dyDescent="0.25">
      <c r="A1" s="58" t="s">
        <v>0</v>
      </c>
      <c r="B1" s="58"/>
      <c r="C1" s="1"/>
      <c r="D1" s="1"/>
      <c r="E1" s="1"/>
      <c r="F1" s="2" t="s">
        <v>1</v>
      </c>
    </row>
    <row r="2" spans="1:8" x14ac:dyDescent="0.25">
      <c r="A2" s="58" t="s">
        <v>2</v>
      </c>
      <c r="B2" s="58"/>
      <c r="C2" s="1"/>
      <c r="D2" s="1"/>
      <c r="E2" s="1"/>
      <c r="F2" s="2"/>
    </row>
    <row r="3" spans="1:8" x14ac:dyDescent="0.25">
      <c r="A3" s="4"/>
    </row>
    <row r="4" spans="1:8" ht="18.75" x14ac:dyDescent="0.25">
      <c r="A4" s="59" t="s">
        <v>66</v>
      </c>
      <c r="B4" s="59"/>
      <c r="C4" s="59"/>
      <c r="D4" s="59"/>
      <c r="E4" s="59"/>
      <c r="F4" s="59"/>
    </row>
    <row r="5" spans="1:8" x14ac:dyDescent="0.25">
      <c r="A5" s="60"/>
      <c r="B5" s="60"/>
      <c r="C5" s="60"/>
      <c r="D5" s="60"/>
      <c r="E5" s="60"/>
      <c r="F5" s="60"/>
    </row>
    <row r="6" spans="1:8" x14ac:dyDescent="0.25">
      <c r="E6" s="57" t="s">
        <v>3</v>
      </c>
      <c r="F6" s="57"/>
    </row>
    <row r="7" spans="1:8" ht="25.5" customHeight="1" x14ac:dyDescent="0.25">
      <c r="A7" s="61" t="s">
        <v>4</v>
      </c>
      <c r="B7" s="61" t="s">
        <v>5</v>
      </c>
      <c r="C7" s="61" t="s">
        <v>63</v>
      </c>
      <c r="D7" s="61" t="s">
        <v>65</v>
      </c>
      <c r="E7" s="63" t="s">
        <v>6</v>
      </c>
      <c r="F7" s="64"/>
    </row>
    <row r="8" spans="1:8" ht="33" x14ac:dyDescent="0.25">
      <c r="A8" s="62"/>
      <c r="B8" s="62"/>
      <c r="C8" s="62"/>
      <c r="D8" s="62"/>
      <c r="E8" s="6" t="s">
        <v>63</v>
      </c>
      <c r="F8" s="6" t="s">
        <v>7</v>
      </c>
    </row>
    <row r="9" spans="1:8" s="11" customFormat="1" ht="25.5" customHeight="1" x14ac:dyDescent="0.25">
      <c r="A9" s="6" t="s">
        <v>8</v>
      </c>
      <c r="B9" s="7" t="s">
        <v>9</v>
      </c>
      <c r="C9" s="8">
        <f>+C10+C11+C12</f>
        <v>1080422</v>
      </c>
      <c r="D9" s="8">
        <f>+D10+D11+D12</f>
        <v>504172</v>
      </c>
      <c r="E9" s="9">
        <f>+D9/C9</f>
        <v>0.46664358926419491</v>
      </c>
      <c r="F9" s="10">
        <v>1.1773860205084852</v>
      </c>
      <c r="H9" s="75"/>
    </row>
    <row r="10" spans="1:8" s="11" customFormat="1" ht="25.5" customHeight="1" x14ac:dyDescent="0.25">
      <c r="A10" s="6" t="s">
        <v>10</v>
      </c>
      <c r="B10" s="7" t="s">
        <v>11</v>
      </c>
      <c r="C10" s="8">
        <f>+'Thu quý III'!C23</f>
        <v>481750</v>
      </c>
      <c r="D10" s="12">
        <f>+'Thu quý III'!D23</f>
        <v>150933</v>
      </c>
      <c r="E10" s="9">
        <f t="shared" ref="E10:E17" si="0">+D10/C10</f>
        <v>0.31330150492994291</v>
      </c>
      <c r="F10" s="10">
        <v>1.3999517683396252</v>
      </c>
      <c r="H10" s="75"/>
    </row>
    <row r="11" spans="1:8" s="11" customFormat="1" ht="25.5" customHeight="1" x14ac:dyDescent="0.25">
      <c r="A11" s="6" t="s">
        <v>12</v>
      </c>
      <c r="B11" s="7" t="s">
        <v>13</v>
      </c>
      <c r="C11" s="8">
        <v>598672</v>
      </c>
      <c r="D11" s="12">
        <v>231609</v>
      </c>
      <c r="E11" s="9">
        <f t="shared" si="0"/>
        <v>0.38687127508886338</v>
      </c>
      <c r="F11" s="10">
        <v>1.2790777302222835</v>
      </c>
      <c r="H11" s="75"/>
    </row>
    <row r="12" spans="1:8" s="11" customFormat="1" ht="25.5" customHeight="1" x14ac:dyDescent="0.25">
      <c r="A12" s="6" t="s">
        <v>14</v>
      </c>
      <c r="B12" s="7" t="s">
        <v>15</v>
      </c>
      <c r="C12" s="8">
        <v>0</v>
      </c>
      <c r="D12" s="13">
        <v>121630</v>
      </c>
      <c r="E12" s="9"/>
      <c r="F12" s="10">
        <v>0.87299479633949395</v>
      </c>
      <c r="H12" s="75"/>
    </row>
    <row r="13" spans="1:8" s="11" customFormat="1" ht="25.5" customHeight="1" x14ac:dyDescent="0.25">
      <c r="A13" s="6" t="s">
        <v>16</v>
      </c>
      <c r="B13" s="7" t="s">
        <v>17</v>
      </c>
      <c r="C13" s="8">
        <f>+C14+C18</f>
        <v>1108476</v>
      </c>
      <c r="D13" s="8">
        <f>+D14+D18</f>
        <v>365173</v>
      </c>
      <c r="E13" s="9">
        <f t="shared" si="0"/>
        <v>0.32943699277205823</v>
      </c>
      <c r="F13" s="10">
        <v>1.0825553990958274</v>
      </c>
      <c r="H13" s="75"/>
    </row>
    <row r="14" spans="1:8" s="11" customFormat="1" ht="25.5" customHeight="1" x14ac:dyDescent="0.25">
      <c r="A14" s="6" t="s">
        <v>10</v>
      </c>
      <c r="B14" s="7" t="s">
        <v>18</v>
      </c>
      <c r="C14" s="8">
        <f>+C15+C16+C17</f>
        <v>1108476</v>
      </c>
      <c r="D14" s="8">
        <f>+D15+D16+D17</f>
        <v>278902</v>
      </c>
      <c r="E14" s="9">
        <f t="shared" si="0"/>
        <v>0.25160851475358964</v>
      </c>
      <c r="F14" s="10">
        <v>0.98248518709004695</v>
      </c>
      <c r="H14" s="75"/>
    </row>
    <row r="15" spans="1:8" ht="25.5" customHeight="1" x14ac:dyDescent="0.25">
      <c r="A15" s="14">
        <v>1</v>
      </c>
      <c r="B15" s="15" t="s">
        <v>19</v>
      </c>
      <c r="C15" s="16">
        <f>+'Chi Quý III'!C11</f>
        <v>493100</v>
      </c>
      <c r="D15" s="17">
        <f>+'Chi Quý III'!D11</f>
        <v>125046</v>
      </c>
      <c r="E15" s="18">
        <f t="shared" si="0"/>
        <v>0.25359156357736767</v>
      </c>
      <c r="F15" s="76">
        <v>0.94811546072833974</v>
      </c>
      <c r="H15" s="75"/>
    </row>
    <row r="16" spans="1:8" ht="25.5" customHeight="1" x14ac:dyDescent="0.25">
      <c r="A16" s="14">
        <v>2</v>
      </c>
      <c r="B16" s="15" t="s">
        <v>20</v>
      </c>
      <c r="C16" s="16">
        <f>+'Chi Quý III'!C14</f>
        <v>604731</v>
      </c>
      <c r="D16" s="17">
        <f>+'Chi Quý III'!D14</f>
        <v>153856</v>
      </c>
      <c r="E16" s="18">
        <f t="shared" si="0"/>
        <v>0.25442056054675549</v>
      </c>
      <c r="F16" s="76">
        <v>1.0123104253709247</v>
      </c>
      <c r="H16" s="75"/>
    </row>
    <row r="17" spans="1:8" ht="25.5" customHeight="1" x14ac:dyDescent="0.25">
      <c r="A17" s="14">
        <v>3</v>
      </c>
      <c r="B17" s="15" t="s">
        <v>21</v>
      </c>
      <c r="C17" s="16">
        <f>+'Chi Quý III'!C25</f>
        <v>10645</v>
      </c>
      <c r="D17" s="17"/>
      <c r="E17" s="18">
        <f t="shared" si="0"/>
        <v>0</v>
      </c>
      <c r="F17" s="10"/>
      <c r="H17" s="75"/>
    </row>
    <row r="18" spans="1:8" s="11" customFormat="1" ht="25.5" customHeight="1" x14ac:dyDescent="0.25">
      <c r="A18" s="6" t="s">
        <v>12</v>
      </c>
      <c r="B18" s="7" t="s">
        <v>22</v>
      </c>
      <c r="C18" s="8"/>
      <c r="D18" s="12">
        <f>+'Chi Quý III'!D26</f>
        <v>86271</v>
      </c>
      <c r="E18" s="9"/>
      <c r="F18" s="10">
        <v>1.6140203176741315</v>
      </c>
      <c r="H18" s="75"/>
    </row>
    <row r="19" spans="1:8" ht="26.25" customHeight="1" x14ac:dyDescent="0.25">
      <c r="B19" s="55" t="s">
        <v>23</v>
      </c>
      <c r="C19" s="55"/>
      <c r="D19" s="55"/>
      <c r="E19" s="55"/>
      <c r="F19" s="55"/>
    </row>
    <row r="20" spans="1:8" x14ac:dyDescent="0.25">
      <c r="B20" s="56"/>
      <c r="C20" s="56"/>
      <c r="D20" s="56"/>
      <c r="E20" s="56"/>
      <c r="F20" s="56"/>
    </row>
    <row r="21" spans="1:8" x14ac:dyDescent="0.25">
      <c r="B21" s="56"/>
      <c r="C21" s="56"/>
      <c r="D21" s="56"/>
      <c r="E21" s="56"/>
      <c r="F21" s="56"/>
    </row>
    <row r="22" spans="1:8" x14ac:dyDescent="0.25">
      <c r="B22" s="19"/>
      <c r="C22" s="19"/>
      <c r="D22" s="19"/>
      <c r="E22" s="19"/>
      <c r="F22" s="19"/>
    </row>
    <row r="23" spans="1:8" x14ac:dyDescent="0.25">
      <c r="B23" s="19"/>
      <c r="C23" s="19"/>
      <c r="D23" s="19"/>
      <c r="E23" s="19"/>
      <c r="F23" s="19"/>
    </row>
    <row r="24" spans="1:8" x14ac:dyDescent="0.25">
      <c r="B24" s="19"/>
      <c r="C24" s="19"/>
      <c r="D24" s="19"/>
      <c r="E24" s="19"/>
      <c r="F24" s="19"/>
    </row>
    <row r="25" spans="1:8" x14ac:dyDescent="0.25">
      <c r="B25" s="19"/>
      <c r="C25" s="19"/>
      <c r="D25" s="19"/>
      <c r="E25" s="19"/>
      <c r="F25" s="19"/>
    </row>
    <row r="26" spans="1:8" x14ac:dyDescent="0.25">
      <c r="B26" s="56"/>
      <c r="C26" s="56"/>
      <c r="D26" s="56"/>
      <c r="E26" s="56"/>
      <c r="F26" s="56"/>
    </row>
  </sheetData>
  <mergeCells count="14">
    <mergeCell ref="A1:B1"/>
    <mergeCell ref="A2:B2"/>
    <mergeCell ref="A4:F4"/>
    <mergeCell ref="A5:F5"/>
    <mergeCell ref="A7:A8"/>
    <mergeCell ref="B7:B8"/>
    <mergeCell ref="C7:C8"/>
    <mergeCell ref="D7:D8"/>
    <mergeCell ref="E7:F7"/>
    <mergeCell ref="B19:F19"/>
    <mergeCell ref="B20:F20"/>
    <mergeCell ref="B21:F21"/>
    <mergeCell ref="B26:F26"/>
    <mergeCell ref="E6:F6"/>
  </mergeCells>
  <pageMargins left="0.7" right="0.7" top="0.75" bottom="0.75" header="0.3" footer="0.3"/>
  <pageSetup paperSize="9" scale="66" fitToHeight="10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opLeftCell="A7" workbookViewId="0">
      <selection activeCell="C25" sqref="C25"/>
    </sheetView>
  </sheetViews>
  <sheetFormatPr defaultColWidth="10" defaultRowHeight="21.95" customHeight="1" x14ac:dyDescent="0.25"/>
  <cols>
    <col min="1" max="1" width="5.7109375" style="24" customWidth="1"/>
    <col min="2" max="2" width="34.7109375" style="21" customWidth="1"/>
    <col min="3" max="4" width="12.42578125" style="20" customWidth="1"/>
    <col min="5" max="5" width="13.42578125" style="22" customWidth="1"/>
    <col min="6" max="6" width="13.85546875" style="22" customWidth="1"/>
    <col min="7" max="7" width="12" style="20" customWidth="1"/>
    <col min="8" max="8" width="11.42578125" style="21" customWidth="1"/>
    <col min="9" max="16384" width="10" style="21"/>
  </cols>
  <sheetData>
    <row r="1" spans="1:7" ht="15.75" x14ac:dyDescent="0.25">
      <c r="A1" s="66" t="s">
        <v>24</v>
      </c>
      <c r="B1" s="66"/>
      <c r="E1" s="67" t="s">
        <v>25</v>
      </c>
      <c r="F1" s="67"/>
    </row>
    <row r="2" spans="1:7" ht="15.75" x14ac:dyDescent="0.25">
      <c r="A2" s="66" t="s">
        <v>26</v>
      </c>
      <c r="B2" s="66"/>
    </row>
    <row r="3" spans="1:7" ht="18.75" x14ac:dyDescent="0.25">
      <c r="A3" s="23"/>
      <c r="B3" s="23"/>
      <c r="C3" s="23"/>
      <c r="D3" s="23"/>
    </row>
    <row r="4" spans="1:7" ht="18.75" x14ac:dyDescent="0.25">
      <c r="A4" s="68" t="s">
        <v>64</v>
      </c>
      <c r="B4" s="68"/>
      <c r="C4" s="68"/>
      <c r="D4" s="68"/>
      <c r="E4" s="68"/>
      <c r="F4" s="68"/>
    </row>
    <row r="5" spans="1:7" ht="18.75" x14ac:dyDescent="0.25">
      <c r="A5" s="69"/>
      <c r="B5" s="69"/>
      <c r="C5" s="69"/>
      <c r="D5" s="69"/>
    </row>
    <row r="6" spans="1:7" ht="15.75" x14ac:dyDescent="0.25">
      <c r="B6" s="25"/>
      <c r="C6" s="21"/>
      <c r="D6" s="21"/>
      <c r="E6" s="70" t="s">
        <v>27</v>
      </c>
      <c r="F6" s="70"/>
    </row>
    <row r="7" spans="1:7" s="26" customFormat="1" ht="36" customHeight="1" x14ac:dyDescent="0.25">
      <c r="A7" s="71" t="s">
        <v>4</v>
      </c>
      <c r="B7" s="71" t="s">
        <v>5</v>
      </c>
      <c r="C7" s="71" t="s">
        <v>63</v>
      </c>
      <c r="D7" s="72" t="s">
        <v>65</v>
      </c>
      <c r="E7" s="72" t="s">
        <v>28</v>
      </c>
      <c r="F7" s="72"/>
      <c r="G7" s="53"/>
    </row>
    <row r="8" spans="1:7" s="26" customFormat="1" ht="33" x14ac:dyDescent="0.25">
      <c r="A8" s="71"/>
      <c r="B8" s="71"/>
      <c r="C8" s="71"/>
      <c r="D8" s="72"/>
      <c r="E8" s="6" t="s">
        <v>63</v>
      </c>
      <c r="F8" s="6" t="s">
        <v>7</v>
      </c>
      <c r="G8" s="53"/>
    </row>
    <row r="9" spans="1:7" ht="31.5" x14ac:dyDescent="0.25">
      <c r="A9" s="27" t="s">
        <v>8</v>
      </c>
      <c r="B9" s="28" t="s">
        <v>29</v>
      </c>
      <c r="C9" s="29">
        <f>+C10</f>
        <v>508700</v>
      </c>
      <c r="D9" s="29">
        <f>+D10</f>
        <v>156384</v>
      </c>
      <c r="E9" s="36">
        <f>+D9/C9</f>
        <v>0.30741891094947904</v>
      </c>
      <c r="F9" s="36"/>
    </row>
    <row r="10" spans="1:7" s="26" customFormat="1" ht="21.75" customHeight="1" x14ac:dyDescent="0.25">
      <c r="A10" s="27">
        <v>1</v>
      </c>
      <c r="B10" s="28" t="s">
        <v>30</v>
      </c>
      <c r="C10" s="29">
        <f>+C11+C12+C13+C14+C15+C16+C17+C18+C19+C20+C21</f>
        <v>508700</v>
      </c>
      <c r="D10" s="29">
        <f>+D11+D12+D13+D14+D15+D16+D17+D18+D19+D20+D21</f>
        <v>156384</v>
      </c>
      <c r="E10" s="36">
        <f t="shared" ref="E10:E25" si="0">+D10/C10</f>
        <v>0.30741891094947904</v>
      </c>
      <c r="F10" s="36"/>
      <c r="G10" s="53"/>
    </row>
    <row r="11" spans="1:7" ht="21.75" customHeight="1" x14ac:dyDescent="0.25">
      <c r="A11" s="31">
        <v>1</v>
      </c>
      <c r="B11" s="32" t="s">
        <v>31</v>
      </c>
      <c r="C11" s="33">
        <v>500</v>
      </c>
      <c r="D11" s="33">
        <v>2</v>
      </c>
      <c r="E11" s="30">
        <f t="shared" si="0"/>
        <v>4.0000000000000001E-3</v>
      </c>
      <c r="F11" s="30"/>
    </row>
    <row r="12" spans="1:7" ht="21.75" customHeight="1" x14ac:dyDescent="0.25">
      <c r="A12" s="31">
        <v>2</v>
      </c>
      <c r="B12" s="32" t="s">
        <v>32</v>
      </c>
      <c r="C12" s="33">
        <v>25000</v>
      </c>
      <c r="D12" s="33">
        <v>7364</v>
      </c>
      <c r="E12" s="30">
        <f t="shared" si="0"/>
        <v>0.29455999999999999</v>
      </c>
      <c r="F12" s="30"/>
    </row>
    <row r="13" spans="1:7" ht="21.75" customHeight="1" x14ac:dyDescent="0.25">
      <c r="A13" s="31">
        <v>3</v>
      </c>
      <c r="B13" s="32" t="s">
        <v>33</v>
      </c>
      <c r="C13" s="33">
        <v>9000</v>
      </c>
      <c r="D13" s="33">
        <v>4373</v>
      </c>
      <c r="E13" s="30">
        <f t="shared" si="0"/>
        <v>0.48588888888888887</v>
      </c>
      <c r="F13" s="30"/>
    </row>
    <row r="14" spans="1:7" ht="21.75" customHeight="1" x14ac:dyDescent="0.25">
      <c r="A14" s="31">
        <v>4</v>
      </c>
      <c r="B14" s="32" t="s">
        <v>34</v>
      </c>
      <c r="C14" s="33">
        <v>32000</v>
      </c>
      <c r="D14" s="33">
        <v>12439</v>
      </c>
      <c r="E14" s="30">
        <f t="shared" si="0"/>
        <v>0.38871875</v>
      </c>
      <c r="F14" s="30"/>
    </row>
    <row r="15" spans="1:7" ht="21.75" customHeight="1" x14ac:dyDescent="0.25">
      <c r="A15" s="31">
        <v>5</v>
      </c>
      <c r="B15" s="32" t="s">
        <v>35</v>
      </c>
      <c r="C15" s="33">
        <v>3500</v>
      </c>
      <c r="D15" s="33">
        <v>372</v>
      </c>
      <c r="E15" s="30">
        <f t="shared" si="0"/>
        <v>0.10628571428571429</v>
      </c>
      <c r="F15" s="30"/>
    </row>
    <row r="16" spans="1:7" ht="21.75" customHeight="1" x14ac:dyDescent="0.25">
      <c r="A16" s="31">
        <v>6</v>
      </c>
      <c r="B16" s="32" t="s">
        <v>36</v>
      </c>
      <c r="C16" s="33">
        <v>700</v>
      </c>
      <c r="D16" s="33">
        <v>378</v>
      </c>
      <c r="E16" s="30">
        <f t="shared" si="0"/>
        <v>0.54</v>
      </c>
      <c r="F16" s="30"/>
    </row>
    <row r="17" spans="1:7" ht="21.75" customHeight="1" x14ac:dyDescent="0.25">
      <c r="A17" s="31">
        <v>7</v>
      </c>
      <c r="B17" s="32" t="s">
        <v>37</v>
      </c>
      <c r="C17" s="33">
        <v>2000</v>
      </c>
      <c r="D17" s="33">
        <v>2736</v>
      </c>
      <c r="E17" s="30">
        <f t="shared" si="0"/>
        <v>1.3680000000000001</v>
      </c>
      <c r="F17" s="30"/>
    </row>
    <row r="18" spans="1:7" ht="21.75" customHeight="1" x14ac:dyDescent="0.25">
      <c r="A18" s="31">
        <v>8</v>
      </c>
      <c r="B18" s="32" t="s">
        <v>38</v>
      </c>
      <c r="C18" s="33">
        <v>9000</v>
      </c>
      <c r="D18" s="33">
        <v>2192</v>
      </c>
      <c r="E18" s="30">
        <f t="shared" si="0"/>
        <v>0.24355555555555555</v>
      </c>
      <c r="F18" s="30"/>
    </row>
    <row r="19" spans="1:7" ht="21.75" customHeight="1" x14ac:dyDescent="0.25">
      <c r="A19" s="31">
        <v>9</v>
      </c>
      <c r="B19" s="32" t="s">
        <v>39</v>
      </c>
      <c r="C19" s="33">
        <v>420000</v>
      </c>
      <c r="D19" s="33">
        <v>123873</v>
      </c>
      <c r="E19" s="30">
        <f t="shared" si="0"/>
        <v>0.2949357142857143</v>
      </c>
      <c r="F19" s="30"/>
    </row>
    <row r="20" spans="1:7" ht="21.75" customHeight="1" x14ac:dyDescent="0.25">
      <c r="A20" s="31">
        <v>10</v>
      </c>
      <c r="B20" s="32" t="s">
        <v>40</v>
      </c>
      <c r="C20" s="33">
        <v>500</v>
      </c>
      <c r="D20" s="33">
        <v>168</v>
      </c>
      <c r="E20" s="30">
        <f t="shared" si="0"/>
        <v>0.33600000000000002</v>
      </c>
      <c r="F20" s="30"/>
    </row>
    <row r="21" spans="1:7" ht="21.75" customHeight="1" x14ac:dyDescent="0.25">
      <c r="A21" s="31">
        <v>11</v>
      </c>
      <c r="B21" s="32" t="s">
        <v>41</v>
      </c>
      <c r="C21" s="33">
        <v>6500</v>
      </c>
      <c r="D21" s="33">
        <v>2487</v>
      </c>
      <c r="E21" s="30">
        <f t="shared" si="0"/>
        <v>0.38261538461538463</v>
      </c>
      <c r="F21" s="30"/>
    </row>
    <row r="22" spans="1:7" s="26" customFormat="1" ht="21.75" customHeight="1" x14ac:dyDescent="0.25">
      <c r="A22" s="27" t="s">
        <v>12</v>
      </c>
      <c r="B22" s="34" t="s">
        <v>42</v>
      </c>
      <c r="C22" s="29"/>
      <c r="D22" s="29"/>
      <c r="E22" s="36"/>
      <c r="F22" s="30"/>
      <c r="G22" s="53"/>
    </row>
    <row r="23" spans="1:7" s="26" customFormat="1" ht="31.5" x14ac:dyDescent="0.25">
      <c r="A23" s="27" t="s">
        <v>16</v>
      </c>
      <c r="B23" s="34" t="s">
        <v>43</v>
      </c>
      <c r="C23" s="35">
        <f>+C24+C25</f>
        <v>481750</v>
      </c>
      <c r="D23" s="35">
        <f>+D24+D25</f>
        <v>150933</v>
      </c>
      <c r="E23" s="36">
        <f t="shared" si="0"/>
        <v>0.31330150492994291</v>
      </c>
      <c r="F23" s="36"/>
      <c r="G23" s="53"/>
    </row>
    <row r="24" spans="1:7" ht="24" customHeight="1" x14ac:dyDescent="0.25">
      <c r="A24" s="31">
        <v>1</v>
      </c>
      <c r="B24" s="32" t="s">
        <v>44</v>
      </c>
      <c r="C24" s="37">
        <v>476450</v>
      </c>
      <c r="D24" s="37">
        <f>150933-1296</f>
        <v>149637</v>
      </c>
      <c r="E24" s="30">
        <f t="shared" si="0"/>
        <v>0.3140665337391122</v>
      </c>
      <c r="F24" s="30"/>
    </row>
    <row r="25" spans="1:7" ht="31.5" x14ac:dyDescent="0.25">
      <c r="A25" s="31">
        <v>2</v>
      </c>
      <c r="B25" s="32" t="s">
        <v>45</v>
      </c>
      <c r="C25" s="37">
        <v>5300</v>
      </c>
      <c r="D25" s="37">
        <v>1296</v>
      </c>
      <c r="E25" s="30">
        <f t="shared" si="0"/>
        <v>0.24452830188679245</v>
      </c>
      <c r="F25" s="30"/>
    </row>
    <row r="26" spans="1:7" ht="16.5" x14ac:dyDescent="0.25">
      <c r="C26" s="21"/>
      <c r="D26" s="65" t="s">
        <v>46</v>
      </c>
      <c r="E26" s="65"/>
      <c r="F26" s="65"/>
    </row>
    <row r="27" spans="1:7" s="26" customFormat="1" ht="15.75" x14ac:dyDescent="0.25">
      <c r="A27" s="38"/>
      <c r="B27" s="21"/>
      <c r="C27" s="20"/>
      <c r="D27" s="20"/>
      <c r="E27" s="39"/>
      <c r="F27" s="39"/>
      <c r="G27" s="53"/>
    </row>
    <row r="28" spans="1:7" s="26" customFormat="1" ht="15.75" x14ac:dyDescent="0.25">
      <c r="A28" s="38"/>
      <c r="B28" s="21"/>
      <c r="C28" s="20"/>
      <c r="D28" s="20"/>
      <c r="E28" s="39"/>
      <c r="F28" s="39"/>
      <c r="G28" s="53"/>
    </row>
    <row r="29" spans="1:7" s="26" customFormat="1" ht="15.75" x14ac:dyDescent="0.25">
      <c r="A29" s="38"/>
      <c r="B29" s="21"/>
      <c r="C29" s="20"/>
      <c r="D29" s="20"/>
      <c r="E29" s="39"/>
      <c r="F29" s="39"/>
      <c r="G29" s="53"/>
    </row>
    <row r="30" spans="1:7" s="26" customFormat="1" ht="15.75" x14ac:dyDescent="0.25">
      <c r="A30" s="38"/>
      <c r="B30" s="21"/>
      <c r="C30" s="20"/>
      <c r="D30" s="20"/>
      <c r="E30" s="39"/>
      <c r="F30" s="39"/>
      <c r="G30" s="53"/>
    </row>
    <row r="31" spans="1:7" s="26" customFormat="1" ht="15.75" x14ac:dyDescent="0.25">
      <c r="A31" s="38"/>
      <c r="B31" s="21"/>
      <c r="C31" s="20"/>
      <c r="D31" s="20"/>
      <c r="E31" s="39"/>
      <c r="F31" s="39"/>
      <c r="G31" s="53"/>
    </row>
  </sheetData>
  <mergeCells count="12">
    <mergeCell ref="D26:F26"/>
    <mergeCell ref="A1:B1"/>
    <mergeCell ref="E1:F1"/>
    <mergeCell ref="A2:B2"/>
    <mergeCell ref="A4:F4"/>
    <mergeCell ref="A5:D5"/>
    <mergeCell ref="E6:F6"/>
    <mergeCell ref="A7:A8"/>
    <mergeCell ref="B7:B8"/>
    <mergeCell ref="C7:C8"/>
    <mergeCell ref="D7:D8"/>
    <mergeCell ref="E7:F7"/>
  </mergeCells>
  <pageMargins left="0.7" right="0.7" top="0.75" bottom="0.75" header="0.3" footer="0.3"/>
  <pageSetup paperSize="9" scale="94" fitToHeight="10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opLeftCell="A4" workbookViewId="0">
      <selection activeCell="D13" sqref="D13"/>
    </sheetView>
  </sheetViews>
  <sheetFormatPr defaultColWidth="10" defaultRowHeight="21.95" customHeight="1" x14ac:dyDescent="0.25"/>
  <cols>
    <col min="1" max="1" width="5.7109375" style="24" customWidth="1"/>
    <col min="2" max="2" width="35.85546875" style="21" customWidth="1"/>
    <col min="3" max="3" width="12.140625" style="20" customWidth="1"/>
    <col min="4" max="4" width="11.85546875" style="20" customWidth="1"/>
    <col min="5" max="5" width="12.28515625" style="22" customWidth="1"/>
    <col min="6" max="6" width="12.140625" style="22" customWidth="1"/>
    <col min="7" max="16384" width="10" style="21"/>
  </cols>
  <sheetData>
    <row r="1" spans="1:6" ht="15.75" x14ac:dyDescent="0.25">
      <c r="A1" s="66" t="s">
        <v>24</v>
      </c>
      <c r="B1" s="66"/>
      <c r="E1" s="67" t="s">
        <v>47</v>
      </c>
      <c r="F1" s="67"/>
    </row>
    <row r="2" spans="1:6" ht="15.75" x14ac:dyDescent="0.25">
      <c r="A2" s="66" t="s">
        <v>26</v>
      </c>
      <c r="B2" s="66"/>
    </row>
    <row r="3" spans="1:6" ht="18.75" x14ac:dyDescent="0.25">
      <c r="A3" s="23"/>
      <c r="B3" s="23"/>
      <c r="C3" s="23"/>
      <c r="D3" s="23"/>
    </row>
    <row r="4" spans="1:6" ht="18.75" x14ac:dyDescent="0.25">
      <c r="A4" s="68" t="s">
        <v>67</v>
      </c>
      <c r="B4" s="68"/>
      <c r="C4" s="68"/>
      <c r="D4" s="68"/>
      <c r="E4" s="68"/>
      <c r="F4" s="68"/>
    </row>
    <row r="5" spans="1:6" ht="18.75" x14ac:dyDescent="0.25">
      <c r="A5" s="69"/>
      <c r="B5" s="69"/>
      <c r="C5" s="69"/>
      <c r="D5" s="69"/>
    </row>
    <row r="6" spans="1:6" ht="15.75" x14ac:dyDescent="0.25">
      <c r="B6" s="25"/>
      <c r="C6" s="21"/>
      <c r="D6" s="21"/>
      <c r="E6" s="70" t="s">
        <v>27</v>
      </c>
      <c r="F6" s="70"/>
    </row>
    <row r="7" spans="1:6" s="26" customFormat="1" ht="33.75" customHeight="1" x14ac:dyDescent="0.25">
      <c r="A7" s="71" t="s">
        <v>4</v>
      </c>
      <c r="B7" s="71" t="s">
        <v>5</v>
      </c>
      <c r="C7" s="71" t="s">
        <v>63</v>
      </c>
      <c r="D7" s="72" t="s">
        <v>65</v>
      </c>
      <c r="E7" s="72" t="s">
        <v>6</v>
      </c>
      <c r="F7" s="72"/>
    </row>
    <row r="8" spans="1:6" s="26" customFormat="1" ht="33" x14ac:dyDescent="0.25">
      <c r="A8" s="71"/>
      <c r="B8" s="71"/>
      <c r="C8" s="71"/>
      <c r="D8" s="72"/>
      <c r="E8" s="6" t="s">
        <v>63</v>
      </c>
      <c r="F8" s="6" t="s">
        <v>7</v>
      </c>
    </row>
    <row r="9" spans="1:6" s="26" customFormat="1" ht="24" customHeight="1" x14ac:dyDescent="0.25">
      <c r="A9" s="74" t="s">
        <v>17</v>
      </c>
      <c r="B9" s="74"/>
      <c r="C9" s="40">
        <f>+C10+C26</f>
        <v>1108476</v>
      </c>
      <c r="D9" s="40">
        <f>+D10+D26</f>
        <v>365173</v>
      </c>
      <c r="E9" s="36">
        <f>+D9/C9</f>
        <v>0.32943699277205823</v>
      </c>
      <c r="F9" s="36">
        <v>0.78633052147239269</v>
      </c>
    </row>
    <row r="10" spans="1:6" s="26" customFormat="1" ht="31.5" x14ac:dyDescent="0.25">
      <c r="A10" s="41" t="s">
        <v>8</v>
      </c>
      <c r="B10" s="42" t="s">
        <v>48</v>
      </c>
      <c r="C10" s="40">
        <f>+C11+C14+C25</f>
        <v>1108476</v>
      </c>
      <c r="D10" s="40">
        <f>+D11+D14+D25</f>
        <v>278902</v>
      </c>
      <c r="E10" s="36">
        <f t="shared" ref="E10:E24" si="0">+D10/C10</f>
        <v>0.25160851475358964</v>
      </c>
      <c r="F10" s="36">
        <v>0.98248518709004695</v>
      </c>
    </row>
    <row r="11" spans="1:6" s="26" customFormat="1" ht="24" customHeight="1" x14ac:dyDescent="0.25">
      <c r="A11" s="41" t="s">
        <v>10</v>
      </c>
      <c r="B11" s="42" t="s">
        <v>19</v>
      </c>
      <c r="C11" s="40">
        <f>+C12+C13</f>
        <v>493100</v>
      </c>
      <c r="D11" s="40">
        <f>+D12+D13</f>
        <v>125046</v>
      </c>
      <c r="E11" s="36">
        <f t="shared" si="0"/>
        <v>0.25359156357736767</v>
      </c>
      <c r="F11" s="36">
        <v>0.94811546072833974</v>
      </c>
    </row>
    <row r="12" spans="1:6" ht="24" customHeight="1" x14ac:dyDescent="0.25">
      <c r="A12" s="46">
        <v>1</v>
      </c>
      <c r="B12" s="54" t="s">
        <v>49</v>
      </c>
      <c r="C12" s="43">
        <v>493100</v>
      </c>
      <c r="D12" s="43">
        <f>53479+71567</f>
        <v>125046</v>
      </c>
      <c r="E12" s="30">
        <f t="shared" si="0"/>
        <v>0.25359156357736767</v>
      </c>
      <c r="F12" s="30">
        <v>0.94811546072833974</v>
      </c>
    </row>
    <row r="13" spans="1:6" ht="24" customHeight="1" x14ac:dyDescent="0.25">
      <c r="A13" s="46">
        <v>2</v>
      </c>
      <c r="B13" s="54" t="s">
        <v>50</v>
      </c>
      <c r="C13" s="43">
        <v>0</v>
      </c>
      <c r="D13" s="43">
        <v>0</v>
      </c>
      <c r="E13" s="36"/>
      <c r="F13" s="36"/>
    </row>
    <row r="14" spans="1:6" s="26" customFormat="1" ht="24" customHeight="1" x14ac:dyDescent="0.25">
      <c r="A14" s="41" t="s">
        <v>12</v>
      </c>
      <c r="B14" s="44" t="s">
        <v>20</v>
      </c>
      <c r="C14" s="45">
        <f>+SUM(C15:C24)</f>
        <v>604731</v>
      </c>
      <c r="D14" s="45">
        <f>+SUM(D15:D24)</f>
        <v>153856</v>
      </c>
      <c r="E14" s="36">
        <f t="shared" si="0"/>
        <v>0.25442056054675549</v>
      </c>
      <c r="F14" s="36">
        <v>1.0123104253709247</v>
      </c>
    </row>
    <row r="15" spans="1:6" ht="24" customHeight="1" x14ac:dyDescent="0.25">
      <c r="A15" s="46">
        <v>1</v>
      </c>
      <c r="B15" s="47" t="s">
        <v>51</v>
      </c>
      <c r="C15" s="48">
        <f>13248+3120</f>
        <v>16368</v>
      </c>
      <c r="D15" s="48">
        <f>3341+580+963+144</f>
        <v>5028</v>
      </c>
      <c r="E15" s="30">
        <f t="shared" si="0"/>
        <v>0.30718475073313783</v>
      </c>
      <c r="F15" s="30">
        <v>1.0064051240992795</v>
      </c>
    </row>
    <row r="16" spans="1:6" ht="24" customHeight="1" x14ac:dyDescent="0.25">
      <c r="A16" s="46">
        <v>2</v>
      </c>
      <c r="B16" s="47" t="s">
        <v>52</v>
      </c>
      <c r="C16" s="48">
        <v>317630</v>
      </c>
      <c r="D16" s="48">
        <v>74291</v>
      </c>
      <c r="E16" s="30">
        <f t="shared" si="0"/>
        <v>0.23389163492113466</v>
      </c>
      <c r="F16" s="30">
        <v>1.0026993831909408</v>
      </c>
    </row>
    <row r="17" spans="1:6" ht="24" customHeight="1" x14ac:dyDescent="0.25">
      <c r="A17" s="46">
        <v>3</v>
      </c>
      <c r="B17" s="47" t="s">
        <v>53</v>
      </c>
      <c r="C17" s="49">
        <v>26533</v>
      </c>
      <c r="D17" s="50">
        <v>6275</v>
      </c>
      <c r="E17" s="30">
        <f t="shared" si="0"/>
        <v>0.2364979459540949</v>
      </c>
      <c r="F17" s="30">
        <v>1.0847018150388936</v>
      </c>
    </row>
    <row r="18" spans="1:6" ht="24" customHeight="1" x14ac:dyDescent="0.25">
      <c r="A18" s="46">
        <v>4</v>
      </c>
      <c r="B18" s="47" t="s">
        <v>54</v>
      </c>
      <c r="C18" s="49">
        <v>5297</v>
      </c>
      <c r="D18" s="49">
        <f>642+288+39</f>
        <v>969</v>
      </c>
      <c r="E18" s="30">
        <f t="shared" si="0"/>
        <v>0.18293373607702473</v>
      </c>
      <c r="F18" s="30">
        <v>0.67012448132780078</v>
      </c>
    </row>
    <row r="19" spans="1:6" ht="24" customHeight="1" x14ac:dyDescent="0.25">
      <c r="A19" s="46">
        <v>5</v>
      </c>
      <c r="B19" s="47" t="s">
        <v>55</v>
      </c>
      <c r="C19" s="49">
        <v>165</v>
      </c>
      <c r="D19" s="49">
        <f>51+100</f>
        <v>151</v>
      </c>
      <c r="E19" s="30">
        <f t="shared" si="0"/>
        <v>0.91515151515151516</v>
      </c>
      <c r="F19" s="30">
        <v>2.3230769230769233</v>
      </c>
    </row>
    <row r="20" spans="1:6" ht="24" customHeight="1" x14ac:dyDescent="0.25">
      <c r="A20" s="46">
        <v>6</v>
      </c>
      <c r="B20" s="47" t="s">
        <v>56</v>
      </c>
      <c r="C20" s="49">
        <v>59287</v>
      </c>
      <c r="D20" s="49">
        <v>15853</v>
      </c>
      <c r="E20" s="30">
        <f t="shared" si="0"/>
        <v>0.26739420108961492</v>
      </c>
      <c r="F20" s="30">
        <v>1.0190268046538535</v>
      </c>
    </row>
    <row r="21" spans="1:6" ht="24" customHeight="1" x14ac:dyDescent="0.25">
      <c r="A21" s="46">
        <v>7</v>
      </c>
      <c r="B21" s="47" t="s">
        <v>57</v>
      </c>
      <c r="C21" s="49">
        <v>30630</v>
      </c>
      <c r="D21" s="49">
        <v>7456</v>
      </c>
      <c r="E21" s="30">
        <f t="shared" si="0"/>
        <v>0.24342148220698662</v>
      </c>
      <c r="F21" s="30">
        <v>1.2996339550287608</v>
      </c>
    </row>
    <row r="22" spans="1:6" ht="31.5" x14ac:dyDescent="0.25">
      <c r="A22" s="51">
        <v>8</v>
      </c>
      <c r="B22" s="47" t="s">
        <v>58</v>
      </c>
      <c r="C22" s="49">
        <v>6660</v>
      </c>
      <c r="D22" s="49">
        <v>2345</v>
      </c>
      <c r="E22" s="30">
        <f t="shared" si="0"/>
        <v>0.35210210210210208</v>
      </c>
      <c r="F22" s="30">
        <v>1.5791245791245792</v>
      </c>
    </row>
    <row r="23" spans="1:6" ht="31.5" x14ac:dyDescent="0.25">
      <c r="A23" s="46">
        <v>9</v>
      </c>
      <c r="B23" s="47" t="s">
        <v>59</v>
      </c>
      <c r="C23" s="49">
        <f>130351+673</f>
        <v>131024</v>
      </c>
      <c r="D23" s="49">
        <v>40280</v>
      </c>
      <c r="E23" s="30">
        <f t="shared" si="0"/>
        <v>0.30742459396751742</v>
      </c>
      <c r="F23" s="30">
        <v>0.95373395842212438</v>
      </c>
    </row>
    <row r="24" spans="1:6" ht="24" customHeight="1" x14ac:dyDescent="0.25">
      <c r="A24" s="51">
        <v>10</v>
      </c>
      <c r="B24" s="47" t="s">
        <v>60</v>
      </c>
      <c r="C24" s="49">
        <v>11137</v>
      </c>
      <c r="D24" s="49">
        <f>11+1197</f>
        <v>1208</v>
      </c>
      <c r="E24" s="30">
        <f t="shared" si="0"/>
        <v>0.10846727125796893</v>
      </c>
      <c r="F24" s="30">
        <v>2.0509337860780983</v>
      </c>
    </row>
    <row r="25" spans="1:6" s="26" customFormat="1" ht="24" customHeight="1" x14ac:dyDescent="0.25">
      <c r="A25" s="41" t="s">
        <v>14</v>
      </c>
      <c r="B25" s="44" t="s">
        <v>61</v>
      </c>
      <c r="C25" s="52">
        <v>10645</v>
      </c>
      <c r="D25" s="52"/>
      <c r="E25" s="36"/>
      <c r="F25" s="36"/>
    </row>
    <row r="26" spans="1:6" s="26" customFormat="1" ht="35.25" customHeight="1" x14ac:dyDescent="0.25">
      <c r="A26" s="41" t="s">
        <v>16</v>
      </c>
      <c r="B26" s="44" t="s">
        <v>62</v>
      </c>
      <c r="C26" s="52"/>
      <c r="D26" s="52">
        <v>86271</v>
      </c>
      <c r="E26" s="36"/>
      <c r="F26" s="36">
        <v>1.22</v>
      </c>
    </row>
    <row r="27" spans="1:6" ht="25.5" customHeight="1" x14ac:dyDescent="0.25">
      <c r="D27" s="73" t="s">
        <v>46</v>
      </c>
      <c r="E27" s="73"/>
      <c r="F27" s="73"/>
    </row>
  </sheetData>
  <mergeCells count="13">
    <mergeCell ref="E6:F6"/>
    <mergeCell ref="A1:B1"/>
    <mergeCell ref="E1:F1"/>
    <mergeCell ref="A2:B2"/>
    <mergeCell ref="A4:F4"/>
    <mergeCell ref="A5:D5"/>
    <mergeCell ref="D27:F27"/>
    <mergeCell ref="A7:A8"/>
    <mergeCell ref="B7:B8"/>
    <mergeCell ref="C7:C8"/>
    <mergeCell ref="D7:D8"/>
    <mergeCell ref="E7:F7"/>
    <mergeCell ref="A9:B9"/>
  </mergeCells>
  <pageMargins left="0.7" right="0.7" top="0.75" bottom="0.75" header="0.3" footer="0.3"/>
  <pageSetup paperSize="9" scale="97" fitToHeight="10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76DD0EEA9EDF408EA9CAF807026CA8" ma:contentTypeVersion="0" ma:contentTypeDescription="Create a new document." ma:contentTypeScope="" ma:versionID="01f16fe42e32de103311fcd363865c4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11b5f35d88f7f6ebfe284b0f73f439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2020C06-CA2B-4031-986A-1398609A2409}"/>
</file>

<file path=customXml/itemProps2.xml><?xml version="1.0" encoding="utf-8"?>
<ds:datastoreItem xmlns:ds="http://schemas.openxmlformats.org/officeDocument/2006/customXml" ds:itemID="{00806B66-8544-4DDC-984B-E5AC183A840A}"/>
</file>

<file path=customXml/itemProps3.xml><?xml version="1.0" encoding="utf-8"?>
<ds:datastoreItem xmlns:ds="http://schemas.openxmlformats.org/officeDocument/2006/customXml" ds:itemID="{5BCDA6B2-A553-4DA0-8BCE-8D387D3F7E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CĐ quý III</vt:lpstr>
      <vt:lpstr>Thu quý III</vt:lpstr>
      <vt:lpstr>Chi Quý III</vt:lpstr>
      <vt:lpstr>'CĐ quý III'!Print_Area</vt:lpstr>
      <vt:lpstr>'Chi Quý III'!Print_Area</vt:lpstr>
      <vt:lpstr>'Thu quý III'!Print_Area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VOSTRO3671</dc:creator>
  <cp:lastModifiedBy>VOSTRO3671</cp:lastModifiedBy>
  <cp:lastPrinted>2021-11-18T11:20:42Z</cp:lastPrinted>
  <dcterms:created xsi:type="dcterms:W3CDTF">2020-10-08T07:09:44Z</dcterms:created>
  <dcterms:modified xsi:type="dcterms:W3CDTF">2021-11-18T11:39:25Z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0x010100EF76DD0EEA9EDF408EA9CAF807026CA8</vt:lpwstr>
  </property>
</Properties>
</file>